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awe_dfs\users_staff\SFS1\a.r.dezulian\Documents\HS\Laboratory\"/>
    </mc:Choice>
  </mc:AlternateContent>
  <bookViews>
    <workbookView xWindow="0" yWindow="0" windowWidth="28800" windowHeight="10850"/>
  </bookViews>
  <sheets>
    <sheet name="Calculator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8" i="1" l="1"/>
  <c r="B18" i="1" s="1"/>
  <c r="B13" i="1" l="1"/>
  <c r="B14" i="1" s="1"/>
  <c r="B21" i="1"/>
  <c r="B22" i="1" s="1"/>
</calcChain>
</file>

<file path=xl/comments1.xml><?xml version="1.0" encoding="utf-8"?>
<comments xmlns="http://schemas.openxmlformats.org/spreadsheetml/2006/main">
  <authors>
    <author>gretta.roberts</author>
  </authors>
  <commentList>
    <comment ref="B17" authorId="0" shapeId="0">
      <text>
        <r>
          <rPr>
            <sz val="9"/>
            <color indexed="81"/>
            <rFont val="Tahoma"/>
            <family val="2"/>
          </rPr>
          <t xml:space="preserve">For rooms with no mechanical ventilation =1
For basements = 0.5
Information on air-change rates for laboratories with mechanical ventilation may be available from Technical Services
</t>
        </r>
      </text>
    </comment>
  </commentList>
</comments>
</file>

<file path=xl/sharedStrings.xml><?xml version="1.0" encoding="utf-8"?>
<sst xmlns="http://schemas.openxmlformats.org/spreadsheetml/2006/main" count="24" uniqueCount="22">
  <si>
    <t>Room volume</t>
  </si>
  <si>
    <t>Cryogenic liquid in use</t>
  </si>
  <si>
    <t xml:space="preserve">Expansion ratio </t>
  </si>
  <si>
    <t>Nitrogen</t>
  </si>
  <si>
    <t>Argon</t>
  </si>
  <si>
    <t>Helium</t>
  </si>
  <si>
    <t>Scenario 1 : Worst case scenario - total evaporation  of the entire contents of a dewar</t>
  </si>
  <si>
    <t>Scenario 2: Reduction in the % of oxygen in the air due to normal evaporation of dewars</t>
  </si>
  <si>
    <t>Scenario 3: Oxygen depletion during filling of a dewar</t>
  </si>
  <si>
    <t>Volume of dewar</t>
  </si>
  <si>
    <t>% Oxygen in air</t>
  </si>
  <si>
    <t>Total gas evaporation rate m3/hr*</t>
  </si>
  <si>
    <t>Size of largest dewar</t>
  </si>
  <si>
    <t>Volume of oxygen</t>
  </si>
  <si>
    <r>
      <t>Room Volume m</t>
    </r>
    <r>
      <rPr>
        <b/>
        <vertAlign val="superscript"/>
        <sz val="11"/>
        <rFont val="Calibri"/>
        <family val="2"/>
        <scheme val="minor"/>
      </rPr>
      <t>3</t>
    </r>
  </si>
  <si>
    <t>Length (m)</t>
  </si>
  <si>
    <t>Width (m)</t>
  </si>
  <si>
    <t>Height (m)</t>
  </si>
  <si>
    <t>Calculation of the percentage of oxygen in the air after the evaporation of a volume of cryogenic liquid</t>
  </si>
  <si>
    <t xml:space="preserve">Fill the appropriate information in the yellow boxes below - the calculated % of oxygen in displayed in the coloured box below </t>
  </si>
  <si>
    <t>Volume of oxygen (m3)</t>
  </si>
  <si>
    <t>Air changes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</si>
</sst>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8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ont="1" applyFill="1"/>
    <xf numFmtId="0" fontId="1" fillId="4" borderId="0" xfId="0" applyFont="1" applyFill="1"/>
    <xf numFmtId="0" fontId="0" fillId="4" borderId="0" xfId="0" applyFont="1" applyFill="1"/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2" borderId="0" xfId="0" applyFont="1" applyFill="1"/>
    <xf numFmtId="0" fontId="1" fillId="2" borderId="0" xfId="0" applyFont="1" applyFill="1"/>
    <xf numFmtId="0" fontId="0" fillId="4" borderId="0" xfId="0" applyFont="1" applyFill="1" applyBorder="1" applyAlignment="1">
      <alignment horizontal="right"/>
    </xf>
    <xf numFmtId="2" fontId="1" fillId="4" borderId="0" xfId="0" applyNumberFormat="1" applyFont="1" applyFill="1" applyBorder="1" applyAlignment="1">
      <alignment horizontal="right"/>
    </xf>
    <xf numFmtId="2" fontId="1" fillId="2" borderId="4" xfId="0" applyNumberFormat="1" applyFont="1" applyFill="1" applyBorder="1" applyAlignment="1">
      <alignment horizontal="right"/>
    </xf>
    <xf numFmtId="2" fontId="0" fillId="4" borderId="0" xfId="0" applyNumberFormat="1" applyFont="1" applyFill="1" applyAlignment="1">
      <alignment horizontal="right"/>
    </xf>
    <xf numFmtId="0" fontId="5" fillId="4" borderId="0" xfId="0" applyFont="1" applyFill="1" applyBorder="1"/>
    <xf numFmtId="164" fontId="1" fillId="4" borderId="4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 applyProtection="1">
      <alignment horizontal="right"/>
      <protection locked="0"/>
    </xf>
    <xf numFmtId="0" fontId="0" fillId="6" borderId="0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alignment horizontal="right"/>
      <protection locked="0"/>
    </xf>
    <xf numFmtId="0" fontId="0" fillId="4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Sheet2!$D$3" fmlaRange="Sheet2!$B$3:$B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19050</xdr:rowOff>
        </xdr:from>
        <xdr:to>
          <xdr:col>1</xdr:col>
          <xdr:colOff>1308100</xdr:colOff>
          <xdr:row>8</xdr:row>
          <xdr:rowOff>285750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1219200</xdr:colOff>
      <xdr:row>0</xdr:row>
      <xdr:rowOff>0</xdr:rowOff>
    </xdr:from>
    <xdr:to>
      <xdr:col>3</xdr:col>
      <xdr:colOff>3810</xdr:colOff>
      <xdr:row>0</xdr:row>
      <xdr:rowOff>472440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2" t="14773" r="8739" b="-652"/>
        <a:stretch/>
      </xdr:blipFill>
      <xdr:spPr>
        <a:xfrm>
          <a:off x="5257800" y="0"/>
          <a:ext cx="2156460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28"/>
  <sheetViews>
    <sheetView tabSelected="1" zoomScaleNormal="100" workbookViewId="0">
      <selection activeCell="B17" sqref="B17"/>
    </sheetView>
  </sheetViews>
  <sheetFormatPr defaultColWidth="9.1796875" defaultRowHeight="14.5" x14ac:dyDescent="0.35"/>
  <cols>
    <col min="1" max="1" width="36.54296875" style="1" customWidth="1"/>
    <col min="2" max="2" width="22.26953125" style="1" customWidth="1"/>
    <col min="3" max="3" width="49.7265625" style="1" customWidth="1"/>
    <col min="4" max="4" width="4.81640625" style="1" customWidth="1"/>
    <col min="5" max="16384" width="9.1796875" style="1"/>
  </cols>
  <sheetData>
    <row r="1" spans="1:3" ht="38.5" customHeight="1" x14ac:dyDescent="0.35">
      <c r="A1" s="22"/>
      <c r="B1" s="22"/>
    </row>
    <row r="2" spans="1:3" ht="43.15" customHeight="1" x14ac:dyDescent="0.5">
      <c r="A2" s="23" t="s">
        <v>18</v>
      </c>
      <c r="B2" s="23"/>
      <c r="C2" s="23"/>
    </row>
    <row r="3" spans="1:3" x14ac:dyDescent="0.35">
      <c r="A3" s="26" t="s">
        <v>19</v>
      </c>
      <c r="B3" s="26"/>
      <c r="C3" s="26"/>
    </row>
    <row r="4" spans="1:3" ht="18.5" x14ac:dyDescent="0.45">
      <c r="A4" s="27" t="s">
        <v>0</v>
      </c>
      <c r="B4" s="28"/>
      <c r="C4" s="29"/>
    </row>
    <row r="5" spans="1:3" x14ac:dyDescent="0.35">
      <c r="A5" s="4" t="s">
        <v>15</v>
      </c>
      <c r="B5" s="17">
        <v>2</v>
      </c>
      <c r="C5" s="30"/>
    </row>
    <row r="6" spans="1:3" x14ac:dyDescent="0.35">
      <c r="A6" s="4" t="s">
        <v>16</v>
      </c>
      <c r="B6" s="17">
        <v>3</v>
      </c>
      <c r="C6" s="30"/>
    </row>
    <row r="7" spans="1:3" x14ac:dyDescent="0.35">
      <c r="A7" s="4" t="s">
        <v>17</v>
      </c>
      <c r="B7" s="17">
        <v>4</v>
      </c>
      <c r="C7" s="30"/>
    </row>
    <row r="8" spans="1:3" ht="17" thickBot="1" x14ac:dyDescent="0.4">
      <c r="A8" s="15" t="s">
        <v>14</v>
      </c>
      <c r="B8" s="16">
        <f>B5*B6*B7</f>
        <v>24</v>
      </c>
      <c r="C8" s="4"/>
    </row>
    <row r="9" spans="1:3" ht="24" customHeight="1" thickTop="1" x14ac:dyDescent="0.35">
      <c r="A9" s="21" t="s">
        <v>1</v>
      </c>
      <c r="B9" s="18"/>
      <c r="C9" s="6"/>
    </row>
    <row r="10" spans="1:3" x14ac:dyDescent="0.35">
      <c r="A10" s="5" t="s">
        <v>2</v>
      </c>
      <c r="B10" s="11">
        <f>IF(Sheet2!D3=1, 682, IF(Sheet2!D3=2, 822, IF(Sheet2!D3=3,732, Invalid)))</f>
        <v>682</v>
      </c>
      <c r="C10" s="6"/>
    </row>
    <row r="11" spans="1:3" x14ac:dyDescent="0.35">
      <c r="A11" s="24" t="s">
        <v>6</v>
      </c>
      <c r="B11" s="24"/>
      <c r="C11" s="24"/>
    </row>
    <row r="12" spans="1:3" x14ac:dyDescent="0.35">
      <c r="A12" s="7" t="s">
        <v>9</v>
      </c>
      <c r="B12" s="19">
        <v>25</v>
      </c>
      <c r="C12" s="8"/>
    </row>
    <row r="13" spans="1:3" hidden="1" x14ac:dyDescent="0.35">
      <c r="A13" s="4" t="s">
        <v>20</v>
      </c>
      <c r="B13" s="12">
        <f>0.21*(B8-((B12*B10)/1000))</f>
        <v>1.4594999999999998</v>
      </c>
      <c r="C13" s="4"/>
    </row>
    <row r="14" spans="1:3" ht="15" thickBot="1" x14ac:dyDescent="0.4">
      <c r="A14" s="4" t="s">
        <v>10</v>
      </c>
      <c r="B14" s="13">
        <f>(100*B13)/B8</f>
        <v>6.0812499999999998</v>
      </c>
      <c r="C14" s="4"/>
    </row>
    <row r="15" spans="1:3" ht="15" thickTop="1" x14ac:dyDescent="0.35">
      <c r="A15" s="24" t="s">
        <v>7</v>
      </c>
      <c r="B15" s="24"/>
      <c r="C15" s="24"/>
    </row>
    <row r="16" spans="1:3" x14ac:dyDescent="0.35">
      <c r="A16" s="3" t="s">
        <v>11</v>
      </c>
      <c r="B16" s="20"/>
      <c r="C16" s="3"/>
    </row>
    <row r="17" spans="1:3" x14ac:dyDescent="0.35">
      <c r="A17" s="3" t="s">
        <v>21</v>
      </c>
      <c r="B17" s="20"/>
      <c r="C17" s="3"/>
    </row>
    <row r="18" spans="1:3" ht="15" thickBot="1" x14ac:dyDescent="0.4">
      <c r="A18" s="3" t="s">
        <v>10</v>
      </c>
      <c r="B18" s="13" t="e">
        <f>(B8*0.21*B17)/((2*B16)+(B8*B17))</f>
        <v>#DIV/0!</v>
      </c>
      <c r="C18" s="3"/>
    </row>
    <row r="19" spans="1:3" ht="15" thickTop="1" x14ac:dyDescent="0.35">
      <c r="A19" s="25" t="s">
        <v>8</v>
      </c>
      <c r="B19" s="25"/>
      <c r="C19" s="25"/>
    </row>
    <row r="20" spans="1:3" x14ac:dyDescent="0.35">
      <c r="A20" s="2" t="s">
        <v>12</v>
      </c>
      <c r="B20" s="20"/>
      <c r="C20" s="3"/>
    </row>
    <row r="21" spans="1:3" hidden="1" x14ac:dyDescent="0.35">
      <c r="A21" s="2" t="s">
        <v>13</v>
      </c>
      <c r="B21" s="14">
        <f>0.21*((B8)-((0.1*B20*B10)/1000))</f>
        <v>5.04</v>
      </c>
      <c r="C21" s="3"/>
    </row>
    <row r="22" spans="1:3" ht="15" thickBot="1" x14ac:dyDescent="0.4">
      <c r="A22" s="2" t="s">
        <v>10</v>
      </c>
      <c r="B22" s="13">
        <f>(100*B21)/B8</f>
        <v>21</v>
      </c>
      <c r="C22" s="3"/>
    </row>
    <row r="23" spans="1:3" ht="15" thickTop="1" x14ac:dyDescent="0.35"/>
    <row r="24" spans="1:3" ht="15.75" customHeight="1" x14ac:dyDescent="0.35">
      <c r="A24" s="9"/>
    </row>
    <row r="25" spans="1:3" ht="15.75" customHeight="1" x14ac:dyDescent="0.35">
      <c r="A25" s="10"/>
    </row>
    <row r="26" spans="1:3" ht="15.75" customHeight="1" x14ac:dyDescent="0.35">
      <c r="A26" s="9"/>
    </row>
    <row r="27" spans="1:3" ht="15.75" customHeight="1" x14ac:dyDescent="0.35">
      <c r="A27" s="10"/>
    </row>
    <row r="28" spans="1:3" ht="15.75" customHeight="1" x14ac:dyDescent="0.35">
      <c r="A28" s="10"/>
    </row>
  </sheetData>
  <sheetProtection sheet="1" selectLockedCells="1"/>
  <mergeCells count="8">
    <mergeCell ref="A1:B1"/>
    <mergeCell ref="A2:C2"/>
    <mergeCell ref="A15:C15"/>
    <mergeCell ref="A19:C19"/>
    <mergeCell ref="A3:C3"/>
    <mergeCell ref="A4:C4"/>
    <mergeCell ref="C5:C7"/>
    <mergeCell ref="A11:C11"/>
  </mergeCells>
  <conditionalFormatting sqref="B14">
    <cfRule type="cellIs" dxfId="8" priority="7" operator="between">
      <formula>18.0001</formula>
      <formula>19.49999999</formula>
    </cfRule>
    <cfRule type="cellIs" dxfId="7" priority="8" operator="lessThan">
      <formula>18</formula>
    </cfRule>
    <cfRule type="cellIs" dxfId="6" priority="9" operator="greaterThan">
      <formula>19.5</formula>
    </cfRule>
  </conditionalFormatting>
  <conditionalFormatting sqref="B18">
    <cfRule type="cellIs" dxfId="5" priority="4" operator="between">
      <formula>18.0001</formula>
      <formula>19.49999999</formula>
    </cfRule>
    <cfRule type="cellIs" dxfId="4" priority="5" operator="lessThan">
      <formula>18</formula>
    </cfRule>
    <cfRule type="cellIs" dxfId="3" priority="6" operator="greaterThan">
      <formula>19.5</formula>
    </cfRule>
  </conditionalFormatting>
  <conditionalFormatting sqref="B22">
    <cfRule type="cellIs" dxfId="2" priority="1" operator="between">
      <formula>18.0001</formula>
      <formula>19.49999999</formula>
    </cfRule>
    <cfRule type="cellIs" dxfId="1" priority="2" operator="lessThan">
      <formula>18</formula>
    </cfRule>
    <cfRule type="cellIs" dxfId="0" priority="3" operator="greaterThan">
      <formula>19.5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1</xdr:col>
                    <xdr:colOff>38100</xdr:colOff>
                    <xdr:row>8</xdr:row>
                    <xdr:rowOff>19050</xdr:rowOff>
                  </from>
                  <to>
                    <xdr:col>1</xdr:col>
                    <xdr:colOff>1308100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Sheet2!$B$3:$B$5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D5"/>
  <sheetViews>
    <sheetView workbookViewId="0">
      <selection activeCell="E14" sqref="E14"/>
    </sheetView>
  </sheetViews>
  <sheetFormatPr defaultRowHeight="14.5" x14ac:dyDescent="0.35"/>
  <sheetData>
    <row r="3" spans="2:4" x14ac:dyDescent="0.35">
      <c r="B3" t="s">
        <v>3</v>
      </c>
      <c r="C3">
        <v>682</v>
      </c>
      <c r="D3">
        <v>1</v>
      </c>
    </row>
    <row r="4" spans="2:4" x14ac:dyDescent="0.35">
      <c r="B4" t="s">
        <v>4</v>
      </c>
      <c r="C4">
        <v>822</v>
      </c>
    </row>
    <row r="5" spans="2:4" x14ac:dyDescent="0.35">
      <c r="B5" t="s">
        <v>5</v>
      </c>
      <c r="C5">
        <v>732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Sheet2</vt:lpstr>
    </vt:vector>
  </TitlesOfParts>
  <Company>Swansea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gretta.roberts</dc:creator>
  <cp:lastModifiedBy>%username%</cp:lastModifiedBy>
  <dcterms:created xsi:type="dcterms:W3CDTF">2018-05-01T06:52:23Z</dcterms:created>
  <dcterms:modified xsi:type="dcterms:W3CDTF">2018-11-23T14:16:29Z</dcterms:modified>
</cp:coreProperties>
</file>